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<sst xmlns="http://schemas.openxmlformats.org/spreadsheetml/2006/main" count="182" uniqueCount="104">
  <si>
    <t xml:space="preserve">MODELO 08 – MAPA DEMONSTRATIVO DA MOVIMENTAÇÃO DO ALMOXARIFADO</t>
  </si>
  <si>
    <t xml:space="preserve">Item</t>
  </si>
  <si>
    <t xml:space="preserve">Descrição do material (consumo ou permanente)</t>
  </si>
  <si>
    <t xml:space="preserve">Unidade </t>
  </si>
  <si>
    <t xml:space="preserve">QUANTIDADE </t>
  </si>
  <si>
    <t xml:space="preserve">Custo médio </t>
  </si>
  <si>
    <t xml:space="preserve">Custo Total </t>
  </si>
  <si>
    <t xml:space="preserve">Estoque início de Exercício </t>
  </si>
  <si>
    <t xml:space="preserve">Qtd. Entradas</t>
  </si>
  <si>
    <t xml:space="preserve">Qtd. Saída</t>
  </si>
  <si>
    <t xml:space="preserve">Saldo no final do exercício </t>
  </si>
  <si>
    <t xml:space="preserve">ÁGUA SANITÁRIA 1 LITRO</t>
  </si>
  <si>
    <t xml:space="preserve">UNIDADE</t>
  </si>
  <si>
    <t xml:space="preserve">ÁLCOOL GEL 70  500ML</t>
  </si>
  <si>
    <t xml:space="preserve">APONTADOR PARA LÁPIS COM DEPOSITO</t>
  </si>
  <si>
    <t xml:space="preserve">POST-IT AUTOADESIVO 76X102MM</t>
  </si>
  <si>
    <t xml:space="preserve">CAIXA ARQUIVO PLÁSTICA TIPO POLIONDA</t>
  </si>
  <si>
    <t xml:space="preserve">CD - R 52X 700MB/80MIN</t>
  </si>
  <si>
    <t xml:space="preserve">CLIPES Nº 2/0 EM ARAME</t>
  </si>
  <si>
    <t xml:space="preserve">CAIXA</t>
  </si>
  <si>
    <t xml:space="preserve">COLCHETE Nº 07</t>
  </si>
  <si>
    <t xml:space="preserve">EXTRATOR P/ GRAMPO TIPO ESPATULA INOX</t>
  </si>
  <si>
    <t xml:space="preserve">GRAMPEADOR INDUSTRIAL PARA ATÉ 240 FOLHAS</t>
  </si>
  <si>
    <t xml:space="preserve">GRAMPO 26X6</t>
  </si>
  <si>
    <t xml:space="preserve">MOLHA DEDO TIPO PASTA</t>
  </si>
  <si>
    <t xml:space="preserve">LIMPA VIDROS 500 ML</t>
  </si>
  <si>
    <t xml:space="preserve">LIVRO DE ATA, 100 FOLHAS</t>
  </si>
  <si>
    <t xml:space="preserve">MARCA TEXTO</t>
  </si>
  <si>
    <t xml:space="preserve">PANO DE CHÃO</t>
  </si>
  <si>
    <t xml:space="preserve">PAPEL A4 75G/M2 RESMA 500 FOLHAS</t>
  </si>
  <si>
    <t xml:space="preserve">RESMA</t>
  </si>
  <si>
    <t xml:space="preserve">PAPEL TOALHA</t>
  </si>
  <si>
    <t xml:space="preserve">PACOTE</t>
  </si>
  <si>
    <t xml:space="preserve">PERFURADOR  P/30FLS</t>
  </si>
  <si>
    <t xml:space="preserve">RÉGUA CRISTAL PLÁSTICA  30 CM</t>
  </si>
  <si>
    <t xml:space="preserve">SABÃO EM BARRA GLICERINADO NEUTRO</t>
  </si>
  <si>
    <t xml:space="preserve">VASSOURA PIAÇAVA</t>
  </si>
  <si>
    <t xml:space="preserve">LÁPIS GRAFITE Nº 02</t>
  </si>
  <si>
    <t xml:space="preserve">LIVRO DE PROTOCOLO DE CORRESPONDÊNCIA</t>
  </si>
  <si>
    <t xml:space="preserve">APAGADOR DE QUADRO BRANCO</t>
  </si>
  <si>
    <t xml:space="preserve">COLCHETE Nº 09</t>
  </si>
  <si>
    <t xml:space="preserve">CLIPES Nº 3/0 EM ARAME</t>
  </si>
  <si>
    <t xml:space="preserve">CANETA AZUL COMPACTOR</t>
  </si>
  <si>
    <t xml:space="preserve">COLCHETE LATONADOS Nº 14</t>
  </si>
  <si>
    <t xml:space="preserve">PASTA AZ LOMBO LARGO PEQUENA</t>
  </si>
  <si>
    <t xml:space="preserve">ASSENTO UNIVERSAL SANITÁRIO</t>
  </si>
  <si>
    <t xml:space="preserve">FLANELA</t>
  </si>
  <si>
    <t xml:space="preserve">ESPONJA DE LOUÇA DUPLA FACE MULTIÚSO</t>
  </si>
  <si>
    <t xml:space="preserve">DETERGENTE LIQUIDO NEUTRO 500ML</t>
  </si>
  <si>
    <t xml:space="preserve">SABÃO EM PÓ 500G</t>
  </si>
  <si>
    <t xml:space="preserve">DESINFETANTE 1L</t>
  </si>
  <si>
    <t xml:space="preserve">ENVELOPE CARTA BRANCO 114X229</t>
  </si>
  <si>
    <t xml:space="preserve">GRAMPO PARA GRAMPEADOR26/6 COM 5.000</t>
  </si>
  <si>
    <t xml:space="preserve">ESTILETE GRANDE PARA LAMINA 18MM</t>
  </si>
  <si>
    <t xml:space="preserve">ESTILETE PEQUENO PARA LAMINA 9MM</t>
  </si>
  <si>
    <t xml:space="preserve">MULTIÚSO 500ML</t>
  </si>
  <si>
    <t xml:space="preserve">COLA BRANCA 90G</t>
  </si>
  <si>
    <t xml:space="preserve">AÇÚCAR PACOTE 1KG</t>
  </si>
  <si>
    <t xml:space="preserve">BLOCO POST-IT 38X50 AMARELO</t>
  </si>
  <si>
    <t xml:space="preserve">PANO DE PRATO</t>
  </si>
  <si>
    <t xml:space="preserve">BLOCO DE NOTAS 76X76</t>
  </si>
  <si>
    <t xml:space="preserve">MARCADOR PARA QUADRO BRANCO AZUL</t>
  </si>
  <si>
    <t xml:space="preserve">ÁLCOOL ETÍLICO 70%</t>
  </si>
  <si>
    <t xml:space="preserve">LITRO</t>
  </si>
  <si>
    <t xml:space="preserve">LIXEIRA PLÁSTICA COM TAMPA E PEDAL 100 LITRO</t>
  </si>
  <si>
    <t xml:space="preserve">LUVA EM BORRACHA G /</t>
  </si>
  <si>
    <t xml:space="preserve">PAR</t>
  </si>
  <si>
    <t xml:space="preserve">LUVA EM BORRACHA M</t>
  </si>
  <si>
    <t xml:space="preserve">PA PARA LIXO</t>
  </si>
  <si>
    <t xml:space="preserve">PAPEL HIGIÊNICO FOLHA DUPLA BRANCO – PCT COM 4 ROLOS</t>
  </si>
  <si>
    <t xml:space="preserve">PASTILHA SANITÁRIA</t>
  </si>
  <si>
    <t xml:space="preserve">LIXEIRA PLÁSTICA COM TAMPA E PEDAL 13,5 L</t>
  </si>
  <si>
    <t xml:space="preserve">CD R 650</t>
  </si>
  <si>
    <t xml:space="preserve">ENVELOPE DE PAPEL 229MM X 324MM</t>
  </si>
  <si>
    <t xml:space="preserve">FITA ADESIVA 50X50 MARROM</t>
  </si>
  <si>
    <t xml:space="preserve">BATERIA 9V - CARTELA COM 01 UNIDADE</t>
  </si>
  <si>
    <t xml:space="preserve">CABO EM MADEIRA PARA VASSOURA/RODO</t>
  </si>
  <si>
    <t xml:space="preserve">LIXEIRA PLÁSTICA 15L</t>
  </si>
  <si>
    <t xml:space="preserve">RODO COM CABO 30CM</t>
  </si>
  <si>
    <t xml:space="preserve">CAFÉ 250G</t>
  </si>
  <si>
    <t xml:space="preserve">SACO LIXO 200 LT PRETO 100UN</t>
  </si>
  <si>
    <t xml:space="preserve">DESODORIZADOR DE AMBIENTE AEROSSOL 400 ML</t>
  </si>
  <si>
    <t xml:space="preserve">ESCOVA PARA LIMPEZA DE VASO SANITÁRIO</t>
  </si>
  <si>
    <t xml:space="preserve">SACO PARA LIXO 40 L PRETO PCT C/ 100 UND</t>
  </si>
  <si>
    <t xml:space="preserve">VASSOURA DE NYLON</t>
  </si>
  <si>
    <t xml:space="preserve">BARBANTE EM ALGODÃO Nº 6</t>
  </si>
  <si>
    <t xml:space="preserve">METRO</t>
  </si>
  <si>
    <t xml:space="preserve">TESOURA MULTIÚSO</t>
  </si>
  <si>
    <t xml:space="preserve">BORRACHA BRANCA ESCOLAR</t>
  </si>
  <si>
    <t xml:space="preserve">DESENTUPIDOR DE PRIVADA</t>
  </si>
  <si>
    <t xml:space="preserve">SABONETE LÍQUIDO 5 LITROS</t>
  </si>
  <si>
    <t xml:space="preserve">DESINFETANTE TIPO PINHO (1L)</t>
  </si>
  <si>
    <t xml:space="preserve">SACO PARA LIXO 100 L PCT C/ 100 UND</t>
  </si>
  <si>
    <t xml:space="preserve">PILHA ALCALINA AAA 1,5V</t>
  </si>
  <si>
    <t xml:space="preserve">CAPUCCINO SOLÚVEL EM PO (400G)</t>
  </si>
  <si>
    <t xml:space="preserve">SACOS DE LIXO 50L    ( PACOTES COM 100 UNIDA</t>
  </si>
  <si>
    <t xml:space="preserve">LIXEIRA EM PLÁSTICO COM PEDAL 40L</t>
  </si>
  <si>
    <t xml:space="preserve">FITA  ADESIVA TRANSPARENTE  45X45MM</t>
  </si>
  <si>
    <t xml:space="preserve">LIMPA PISO, CERÂMICA E PORCELANATO DE 2L</t>
  </si>
  <si>
    <t xml:space="preserve">PAPEL TOALHA 300 FOLHAS (DUAS DOBRAS)</t>
  </si>
  <si>
    <t xml:space="preserve">PÁ ARTICULADA PARA LIXO COM TAMPA</t>
  </si>
  <si>
    <t xml:space="preserve">ENVELOPE CARTA BRANCO 72 X 108 MM</t>
  </si>
  <si>
    <t xml:space="preserve">PILHA ALCALINA AA TIPO 1,5V</t>
  </si>
  <si>
    <t xml:space="preserve">TOTAL ACUMULADO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</si>
</sst>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[$R$-416]\ #,##0.00;[RED]\-[$R$-416]\ #,##0.00"/>
    <numFmt numFmtId="167" formatCode="#,##0"/>
  </numFmts>
  <fonts count="11">
    <font>
      <sz val="10"/>
      <color rgb="FF000000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b val="true"/>
      <sz val="6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name val="Times New Roman"/>
      <family val="1"/>
      <charset val="1"/>
    </font>
    <font>
      <sz val="6"/>
      <color rgb="FF000000"/>
      <name val="Times New Roman"/>
      <family val="1"/>
      <charset val="1"/>
    </font>
    <font>
      <sz val="6"/>
      <name val="Times New Roman"/>
      <family val="1"/>
      <charset val="1"/>
    </font>
    <font>
      <b val="true"/>
      <sz val="6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8" fillId="0" borderId="2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1693800</xdr:colOff>
      <xdr:row>0</xdr:row>
      <xdr:rowOff>0</xdr:rowOff>
    </xdr:from>
    <xdr:to>
      <xdr:col>6</xdr:col>
      <xdr:colOff>104400</xdr:colOff>
      <xdr:row>6</xdr:row>
      <xdr:rowOff>131040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2441880" y="0"/>
          <a:ext cx="4148280" cy="11062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98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A9" activeCellId="0" sqref="A9"/>
    </sheetView>
  </sheetViews>
  <sheetFormatPr defaultColWidth="8.75390625" defaultRowHeight="12.8" zeroHeight="false" outlineLevelRow="0" outlineLevelCol="0"/>
  <cols>
    <col collapsed="false" customWidth="true" hidden="false" outlineLevel="0" max="1" min="1" style="1" width="11.78"/>
    <col collapsed="false" customWidth="true" hidden="false" outlineLevel="0" max="2" min="2" style="1" width="40.67"/>
    <col collapsed="false" customWidth="true" hidden="false" outlineLevel="0" max="3" min="3" style="2" width="10.8"/>
    <col collapsed="false" customWidth="true" hidden="false" outlineLevel="0" max="5" min="4" style="1" width="12.89"/>
    <col collapsed="false" customWidth="true" hidden="false" outlineLevel="0" max="6" min="6" style="1" width="13.11"/>
    <col collapsed="false" customWidth="true" hidden="false" outlineLevel="0" max="7" min="7" style="1" width="14.11"/>
    <col collapsed="false" customWidth="true" hidden="false" outlineLevel="0" max="8" min="8" style="1" width="12.35"/>
    <col collapsed="false" customWidth="true" hidden="false" outlineLevel="0" max="9" min="9" style="1" width="12.68"/>
    <col collapsed="false" customWidth="false" hidden="false" outlineLevel="0" max="16378" min="10" style="3" width="8.75"/>
    <col collapsed="false" customWidth="true" hidden="false" outlineLevel="0" max="16384" min="16379" style="1" width="12.8"/>
  </cols>
  <sheetData>
    <row r="1" customFormat="false" ht="12.8" hidden="false" customHeight="true" outlineLevel="0" collapsed="false">
      <c r="A1" s="2"/>
      <c r="B1" s="4"/>
      <c r="C1" s="4"/>
      <c r="D1" s="4"/>
      <c r="E1" s="4"/>
      <c r="F1" s="4"/>
      <c r="G1" s="4"/>
    </row>
    <row r="2" customFormat="false" ht="12.8" hidden="false" customHeight="true" outlineLevel="0" collapsed="false">
      <c r="A2" s="2"/>
      <c r="B2" s="4"/>
      <c r="C2" s="4"/>
      <c r="D2" s="4"/>
      <c r="E2" s="4"/>
      <c r="F2" s="4"/>
      <c r="G2" s="4"/>
    </row>
    <row r="3" customFormat="false" ht="12.8" hidden="false" customHeight="true" outlineLevel="0" collapsed="false">
      <c r="A3" s="2"/>
      <c r="B3" s="4"/>
      <c r="C3" s="4"/>
      <c r="D3" s="4"/>
      <c r="E3" s="4"/>
      <c r="F3" s="4"/>
      <c r="G3" s="4"/>
    </row>
    <row r="4" customFormat="false" ht="12.8" hidden="false" customHeight="true" outlineLevel="0" collapsed="false">
      <c r="A4" s="2"/>
      <c r="B4" s="4"/>
      <c r="C4" s="4"/>
      <c r="D4" s="4"/>
      <c r="E4" s="4"/>
      <c r="F4" s="4"/>
      <c r="G4" s="4"/>
    </row>
    <row r="5" customFormat="false" ht="12.8" hidden="false" customHeight="true" outlineLevel="0" collapsed="false">
      <c r="A5" s="2"/>
      <c r="B5" s="4"/>
      <c r="C5" s="4"/>
      <c r="D5" s="4"/>
      <c r="E5" s="4"/>
      <c r="F5" s="4"/>
      <c r="G5" s="4"/>
    </row>
    <row r="6" customFormat="false" ht="12.8" hidden="false" customHeight="true" outlineLevel="0" collapsed="false">
      <c r="A6" s="2"/>
      <c r="B6" s="4"/>
      <c r="C6" s="4"/>
      <c r="D6" s="4"/>
      <c r="E6" s="4"/>
      <c r="F6" s="4"/>
      <c r="G6" s="4"/>
    </row>
    <row r="7" customFormat="false" ht="12.8" hidden="false" customHeight="true" outlineLevel="0" collapsed="false">
      <c r="A7" s="2"/>
      <c r="B7" s="4"/>
      <c r="C7" s="4"/>
      <c r="D7" s="4"/>
      <c r="E7" s="4"/>
      <c r="F7" s="4"/>
      <c r="G7" s="4"/>
    </row>
    <row r="8" customFormat="false" ht="12.8" hidden="false" customHeight="true" outlineLevel="0" collapsed="false">
      <c r="A8" s="2"/>
      <c r="B8" s="4"/>
      <c r="C8" s="4"/>
      <c r="D8" s="4"/>
      <c r="E8" s="4"/>
      <c r="F8" s="4"/>
      <c r="G8" s="4"/>
    </row>
    <row r="9" customFormat="false" ht="12.8" hidden="false" customHeight="true" outlineLevel="0" collapsed="false">
      <c r="A9" s="5" t="s">
        <v>0</v>
      </c>
      <c r="B9" s="5"/>
      <c r="C9" s="5"/>
      <c r="D9" s="5"/>
      <c r="E9" s="5"/>
      <c r="F9" s="5"/>
      <c r="G9" s="5"/>
      <c r="H9" s="5"/>
      <c r="I9" s="5"/>
    </row>
    <row r="10" customFormat="false" ht="12.8" hidden="false" customHeight="true" outlineLevel="0" collapsed="false">
      <c r="A10" s="2"/>
      <c r="B10" s="4"/>
      <c r="C10" s="4"/>
      <c r="D10" s="4"/>
      <c r="E10" s="4"/>
      <c r="F10" s="4"/>
      <c r="G10" s="4"/>
    </row>
    <row r="11" customFormat="false" ht="12.8" hidden="false" customHeight="true" outlineLevel="0" collapsed="false">
      <c r="A11" s="6" t="s">
        <v>1</v>
      </c>
      <c r="B11" s="6" t="s">
        <v>2</v>
      </c>
      <c r="C11" s="6" t="s">
        <v>3</v>
      </c>
      <c r="D11" s="7" t="s">
        <v>4</v>
      </c>
      <c r="E11" s="7"/>
      <c r="F11" s="7"/>
      <c r="G11" s="7"/>
      <c r="H11" s="6" t="s">
        <v>5</v>
      </c>
      <c r="I11" s="6" t="s">
        <v>6</v>
      </c>
    </row>
    <row r="12" customFormat="false" ht="22.35" hidden="false" customHeight="true" outlineLevel="0" collapsed="false">
      <c r="A12" s="6"/>
      <c r="B12" s="6"/>
      <c r="C12" s="6"/>
      <c r="D12" s="8" t="s">
        <v>7</v>
      </c>
      <c r="E12" s="8" t="s">
        <v>8</v>
      </c>
      <c r="F12" s="8" t="s">
        <v>9</v>
      </c>
      <c r="G12" s="8" t="s">
        <v>10</v>
      </c>
      <c r="H12" s="6"/>
      <c r="I12" s="6"/>
    </row>
    <row r="13" customFormat="false" ht="14.25" hidden="false" customHeight="true" outlineLevel="0" collapsed="false">
      <c r="A13" s="9" t="n">
        <v>1</v>
      </c>
      <c r="B13" s="10" t="s">
        <v>11</v>
      </c>
      <c r="C13" s="11" t="s">
        <v>12</v>
      </c>
      <c r="D13" s="9" t="n">
        <v>14</v>
      </c>
      <c r="E13" s="9" t="n">
        <v>252</v>
      </c>
      <c r="F13" s="9" t="n">
        <v>76</v>
      </c>
      <c r="G13" s="12" t="n">
        <f aca="false">D13+E13-F13</f>
        <v>190</v>
      </c>
      <c r="H13" s="13" t="n">
        <f aca="false">I13/G13</f>
        <v>1.71</v>
      </c>
      <c r="I13" s="13" t="n">
        <v>324.9</v>
      </c>
    </row>
    <row r="14" customFormat="false" ht="14.25" hidden="false" customHeight="true" outlineLevel="0" collapsed="false">
      <c r="A14" s="9" t="n">
        <v>6</v>
      </c>
      <c r="B14" s="10" t="s">
        <v>13</v>
      </c>
      <c r="C14" s="11" t="s">
        <v>12</v>
      </c>
      <c r="D14" s="9" t="n">
        <v>194</v>
      </c>
      <c r="E14" s="9" t="n">
        <v>0</v>
      </c>
      <c r="F14" s="9" t="n">
        <v>36</v>
      </c>
      <c r="G14" s="12" t="n">
        <v>158</v>
      </c>
      <c r="H14" s="13" t="n">
        <f aca="false">I14/G14</f>
        <v>7.46772151898734</v>
      </c>
      <c r="I14" s="13" t="n">
        <v>1179.9</v>
      </c>
    </row>
    <row r="15" customFormat="false" ht="14.25" hidden="false" customHeight="true" outlineLevel="0" collapsed="false">
      <c r="A15" s="9" t="n">
        <v>8</v>
      </c>
      <c r="B15" s="10" t="s">
        <v>14</v>
      </c>
      <c r="C15" s="11" t="s">
        <v>12</v>
      </c>
      <c r="D15" s="9" t="n">
        <v>0</v>
      </c>
      <c r="E15" s="9" t="n">
        <v>48</v>
      </c>
      <c r="F15" s="9" t="n">
        <v>0</v>
      </c>
      <c r="G15" s="12" t="n">
        <v>48</v>
      </c>
      <c r="H15" s="13" t="n">
        <f aca="false">I15/G15</f>
        <v>0.43</v>
      </c>
      <c r="I15" s="13" t="n">
        <v>20.64</v>
      </c>
    </row>
    <row r="16" customFormat="false" ht="14.25" hidden="false" customHeight="true" outlineLevel="0" collapsed="false">
      <c r="A16" s="9" t="n">
        <v>13</v>
      </c>
      <c r="B16" s="10" t="s">
        <v>15</v>
      </c>
      <c r="C16" s="11" t="s">
        <v>12</v>
      </c>
      <c r="D16" s="9" t="n">
        <v>26</v>
      </c>
      <c r="E16" s="9" t="n">
        <v>0</v>
      </c>
      <c r="F16" s="9" t="n">
        <v>25</v>
      </c>
      <c r="G16" s="12" t="n">
        <v>1</v>
      </c>
      <c r="H16" s="13" t="n">
        <f aca="false">I16/G16</f>
        <v>4.15</v>
      </c>
      <c r="I16" s="13" t="n">
        <v>4.15</v>
      </c>
    </row>
    <row r="17" customFormat="false" ht="14.25" hidden="false" customHeight="true" outlineLevel="0" collapsed="false">
      <c r="A17" s="9" t="n">
        <v>24</v>
      </c>
      <c r="B17" s="10" t="s">
        <v>16</v>
      </c>
      <c r="C17" s="11" t="s">
        <v>12</v>
      </c>
      <c r="D17" s="9" t="n">
        <v>159</v>
      </c>
      <c r="E17" s="9" t="n">
        <v>0</v>
      </c>
      <c r="F17" s="9" t="n">
        <f aca="false">7+140</f>
        <v>147</v>
      </c>
      <c r="G17" s="12" t="n">
        <f aca="false">D17+E17-F17</f>
        <v>12</v>
      </c>
      <c r="H17" s="13" t="n">
        <f aca="false">I17/G17</f>
        <v>2.55</v>
      </c>
      <c r="I17" s="13" t="n">
        <v>30.6</v>
      </c>
    </row>
    <row r="18" customFormat="false" ht="14.25" hidden="false" customHeight="true" outlineLevel="0" collapsed="false">
      <c r="A18" s="9" t="n">
        <v>29</v>
      </c>
      <c r="B18" s="10" t="s">
        <v>17</v>
      </c>
      <c r="C18" s="11" t="s">
        <v>12</v>
      </c>
      <c r="D18" s="9" t="n">
        <v>19</v>
      </c>
      <c r="E18" s="9" t="n">
        <v>0</v>
      </c>
      <c r="F18" s="9" t="n">
        <v>0</v>
      </c>
      <c r="G18" s="12" t="n">
        <v>19</v>
      </c>
      <c r="H18" s="13" t="n">
        <f aca="false">I18/G18</f>
        <v>0.86</v>
      </c>
      <c r="I18" s="13" t="n">
        <f aca="false">0.86*19</f>
        <v>16.34</v>
      </c>
    </row>
    <row r="19" customFormat="false" ht="14.25" hidden="false" customHeight="true" outlineLevel="0" collapsed="false">
      <c r="A19" s="9" t="n">
        <v>36</v>
      </c>
      <c r="B19" s="10" t="s">
        <v>18</v>
      </c>
      <c r="C19" s="11" t="s">
        <v>19</v>
      </c>
      <c r="D19" s="9" t="n">
        <v>55</v>
      </c>
      <c r="E19" s="9" t="n">
        <v>0</v>
      </c>
      <c r="F19" s="9" t="n">
        <v>19</v>
      </c>
      <c r="G19" s="12" t="n">
        <v>36</v>
      </c>
      <c r="H19" s="13" t="n">
        <f aca="false">I19/G19</f>
        <v>1.06</v>
      </c>
      <c r="I19" s="13" t="n">
        <v>38.16</v>
      </c>
    </row>
    <row r="20" customFormat="false" ht="14.25" hidden="false" customHeight="true" outlineLevel="0" collapsed="false">
      <c r="A20" s="9" t="n">
        <v>44</v>
      </c>
      <c r="B20" s="10" t="s">
        <v>20</v>
      </c>
      <c r="C20" s="11" t="s">
        <v>19</v>
      </c>
      <c r="D20" s="9" t="n">
        <v>61</v>
      </c>
      <c r="E20" s="9" t="n">
        <v>0</v>
      </c>
      <c r="F20" s="9" t="n">
        <v>0</v>
      </c>
      <c r="G20" s="12" t="n">
        <v>61</v>
      </c>
      <c r="H20" s="13" t="n">
        <f aca="false">I20/G20</f>
        <v>3</v>
      </c>
      <c r="I20" s="13" t="n">
        <v>183</v>
      </c>
    </row>
    <row r="21" customFormat="false" ht="14.25" hidden="false" customHeight="true" outlineLevel="0" collapsed="false">
      <c r="A21" s="9" t="n">
        <v>63</v>
      </c>
      <c r="B21" s="10" t="s">
        <v>21</v>
      </c>
      <c r="C21" s="11" t="s">
        <v>12</v>
      </c>
      <c r="D21" s="9" t="n">
        <v>15</v>
      </c>
      <c r="E21" s="9" t="n">
        <v>0</v>
      </c>
      <c r="F21" s="9" t="n">
        <v>3</v>
      </c>
      <c r="G21" s="12" t="n">
        <v>12</v>
      </c>
      <c r="H21" s="13" t="n">
        <f aca="false">I21/G21</f>
        <v>1.83583333333333</v>
      </c>
      <c r="I21" s="13" t="n">
        <v>22.03</v>
      </c>
    </row>
    <row r="22" customFormat="false" ht="14.25" hidden="false" customHeight="true" outlineLevel="0" collapsed="false">
      <c r="A22" s="9" t="n">
        <v>72</v>
      </c>
      <c r="B22" s="10" t="s">
        <v>22</v>
      </c>
      <c r="C22" s="11" t="s">
        <v>12</v>
      </c>
      <c r="D22" s="9" t="n">
        <v>1</v>
      </c>
      <c r="E22" s="9" t="n">
        <v>0</v>
      </c>
      <c r="F22" s="9" t="n">
        <v>0</v>
      </c>
      <c r="G22" s="12" t="n">
        <v>1</v>
      </c>
      <c r="H22" s="13" t="n">
        <f aca="false">I22/G22</f>
        <v>143.99</v>
      </c>
      <c r="I22" s="13" t="n">
        <v>143.99</v>
      </c>
    </row>
    <row r="23" customFormat="false" ht="14.25" hidden="false" customHeight="true" outlineLevel="0" collapsed="false">
      <c r="A23" s="9" t="n">
        <v>74</v>
      </c>
      <c r="B23" s="10" t="s">
        <v>23</v>
      </c>
      <c r="C23" s="11" t="s">
        <v>19</v>
      </c>
      <c r="D23" s="9" t="n">
        <v>0</v>
      </c>
      <c r="E23" s="9" t="n">
        <v>30</v>
      </c>
      <c r="F23" s="9" t="n">
        <v>0</v>
      </c>
      <c r="G23" s="12" t="n">
        <v>30</v>
      </c>
      <c r="H23" s="13" t="n">
        <f aca="false">I23/G23</f>
        <v>3.37</v>
      </c>
      <c r="I23" s="13" t="n">
        <v>101.1</v>
      </c>
    </row>
    <row r="24" customFormat="false" ht="14.25" hidden="false" customHeight="true" outlineLevel="0" collapsed="false">
      <c r="A24" s="9" t="n">
        <v>80</v>
      </c>
      <c r="B24" s="10" t="s">
        <v>24</v>
      </c>
      <c r="C24" s="11" t="s">
        <v>12</v>
      </c>
      <c r="D24" s="9" t="n">
        <v>3</v>
      </c>
      <c r="E24" s="9" t="n">
        <v>0</v>
      </c>
      <c r="F24" s="9" t="n">
        <v>0</v>
      </c>
      <c r="G24" s="12" t="n">
        <v>3</v>
      </c>
      <c r="H24" s="13" t="n">
        <f aca="false">I24/G24</f>
        <v>1.12</v>
      </c>
      <c r="I24" s="13" t="n">
        <v>3.36</v>
      </c>
      <c r="M24" s="14"/>
    </row>
    <row r="25" customFormat="false" ht="14.25" hidden="false" customHeight="true" outlineLevel="0" collapsed="false">
      <c r="A25" s="9" t="n">
        <v>81</v>
      </c>
      <c r="B25" s="10" t="s">
        <v>25</v>
      </c>
      <c r="C25" s="11" t="s">
        <v>12</v>
      </c>
      <c r="D25" s="9" t="n">
        <f aca="false">20</f>
        <v>20</v>
      </c>
      <c r="E25" s="9" t="n">
        <v>24</v>
      </c>
      <c r="F25" s="9" t="n">
        <v>7</v>
      </c>
      <c r="G25" s="12" t="n">
        <f aca="false">D25+E25-F25</f>
        <v>37</v>
      </c>
      <c r="H25" s="13" t="n">
        <f aca="false">I25/G25</f>
        <v>4.69837837837838</v>
      </c>
      <c r="I25" s="13" t="n">
        <f aca="false">112.76+61.08</f>
        <v>173.84</v>
      </c>
    </row>
    <row r="26" customFormat="false" ht="14.25" hidden="false" customHeight="true" outlineLevel="0" collapsed="false">
      <c r="A26" s="9" t="n">
        <v>82</v>
      </c>
      <c r="B26" s="10" t="s">
        <v>26</v>
      </c>
      <c r="C26" s="11" t="s">
        <v>12</v>
      </c>
      <c r="D26" s="9" t="n">
        <v>3</v>
      </c>
      <c r="E26" s="9" t="n">
        <v>0</v>
      </c>
      <c r="F26" s="9" t="n">
        <v>1</v>
      </c>
      <c r="G26" s="12" t="n">
        <v>2</v>
      </c>
      <c r="H26" s="13" t="n">
        <f aca="false">I26/G26</f>
        <v>6.8</v>
      </c>
      <c r="I26" s="13" t="n">
        <v>13.6</v>
      </c>
    </row>
    <row r="27" customFormat="false" ht="14.25" hidden="false" customHeight="true" outlineLevel="0" collapsed="false">
      <c r="A27" s="9" t="n">
        <v>84</v>
      </c>
      <c r="B27" s="10" t="s">
        <v>27</v>
      </c>
      <c r="C27" s="11" t="s">
        <v>12</v>
      </c>
      <c r="D27" s="9" t="n">
        <v>0</v>
      </c>
      <c r="E27" s="9" t="n">
        <v>96</v>
      </c>
      <c r="F27" s="9" t="n">
        <v>26</v>
      </c>
      <c r="G27" s="12" t="n">
        <v>70</v>
      </c>
      <c r="H27" s="13" t="n">
        <f aca="false">I27/G27</f>
        <v>1.72</v>
      </c>
      <c r="I27" s="13" t="n">
        <v>120.4</v>
      </c>
    </row>
    <row r="28" customFormat="false" ht="14.25" hidden="false" customHeight="true" outlineLevel="0" collapsed="false">
      <c r="A28" s="9" t="n">
        <v>90</v>
      </c>
      <c r="B28" s="10" t="s">
        <v>28</v>
      </c>
      <c r="C28" s="11" t="s">
        <v>12</v>
      </c>
      <c r="D28" s="9" t="n">
        <f aca="false">109-24</f>
        <v>85</v>
      </c>
      <c r="E28" s="9" t="n">
        <v>15</v>
      </c>
      <c r="F28" s="9" t="n">
        <f aca="false">85-24</f>
        <v>61</v>
      </c>
      <c r="G28" s="12" t="n">
        <f aca="false">D28+E28-F28</f>
        <v>39</v>
      </c>
      <c r="H28" s="13" t="n">
        <f aca="false">I28/G28</f>
        <v>2.69666666666667</v>
      </c>
      <c r="I28" s="13" t="n">
        <f aca="false">40.45+64.72</f>
        <v>105.17</v>
      </c>
    </row>
    <row r="29" customFormat="false" ht="14.25" hidden="false" customHeight="true" outlineLevel="0" collapsed="false">
      <c r="A29" s="9" t="n">
        <v>93</v>
      </c>
      <c r="B29" s="10" t="s">
        <v>29</v>
      </c>
      <c r="C29" s="11" t="s">
        <v>30</v>
      </c>
      <c r="D29" s="9" t="n">
        <v>20</v>
      </c>
      <c r="E29" s="9" t="n">
        <v>406</v>
      </c>
      <c r="F29" s="9" t="n">
        <v>264</v>
      </c>
      <c r="G29" s="12" t="n">
        <v>162</v>
      </c>
      <c r="H29" s="13" t="n">
        <f aca="false">I29/G29</f>
        <v>30.11</v>
      </c>
      <c r="I29" s="13" t="n">
        <v>4877.82</v>
      </c>
    </row>
    <row r="30" customFormat="false" ht="14.25" hidden="false" customHeight="true" outlineLevel="0" collapsed="false">
      <c r="A30" s="9" t="n">
        <v>94</v>
      </c>
      <c r="B30" s="10" t="s">
        <v>31</v>
      </c>
      <c r="C30" s="11" t="s">
        <v>32</v>
      </c>
      <c r="D30" s="9" t="n">
        <v>82</v>
      </c>
      <c r="E30" s="9" t="n">
        <v>404</v>
      </c>
      <c r="F30" s="9" t="n">
        <v>333</v>
      </c>
      <c r="G30" s="12" t="n">
        <v>153</v>
      </c>
      <c r="H30" s="13" t="n">
        <f aca="false">I30/G30</f>
        <v>2.82</v>
      </c>
      <c r="I30" s="13" t="n">
        <v>431.46</v>
      </c>
    </row>
    <row r="31" customFormat="false" ht="14.25" hidden="false" customHeight="true" outlineLevel="0" collapsed="false">
      <c r="A31" s="9" t="n">
        <v>104</v>
      </c>
      <c r="B31" s="10" t="s">
        <v>33</v>
      </c>
      <c r="C31" s="11" t="s">
        <v>12</v>
      </c>
      <c r="D31" s="9" t="n">
        <v>14</v>
      </c>
      <c r="E31" s="9" t="n">
        <v>0</v>
      </c>
      <c r="F31" s="9" t="n">
        <v>0</v>
      </c>
      <c r="G31" s="12" t="n">
        <v>14</v>
      </c>
      <c r="H31" s="13" t="n">
        <f aca="false">I31/G31</f>
        <v>37.26</v>
      </c>
      <c r="I31" s="13" t="n">
        <v>521.64</v>
      </c>
    </row>
    <row r="32" customFormat="false" ht="14.25" hidden="false" customHeight="true" outlineLevel="0" collapsed="false">
      <c r="A32" s="9" t="n">
        <v>109</v>
      </c>
      <c r="B32" s="10" t="s">
        <v>34</v>
      </c>
      <c r="C32" s="11" t="s">
        <v>12</v>
      </c>
      <c r="D32" s="9" t="n">
        <v>9</v>
      </c>
      <c r="E32" s="9" t="n">
        <v>0</v>
      </c>
      <c r="F32" s="9" t="n">
        <v>5</v>
      </c>
      <c r="G32" s="12" t="n">
        <v>4</v>
      </c>
      <c r="H32" s="13" t="n">
        <f aca="false">I32/G32</f>
        <v>0.785</v>
      </c>
      <c r="I32" s="13" t="n">
        <v>3.14</v>
      </c>
    </row>
    <row r="33" customFormat="false" ht="14.25" hidden="false" customHeight="true" outlineLevel="0" collapsed="false">
      <c r="A33" s="9" t="n">
        <v>113</v>
      </c>
      <c r="B33" s="10" t="s">
        <v>35</v>
      </c>
      <c r="C33" s="11" t="s">
        <v>12</v>
      </c>
      <c r="D33" s="9" t="n">
        <v>0</v>
      </c>
      <c r="E33" s="9" t="n">
        <v>100</v>
      </c>
      <c r="F33" s="9" t="n">
        <v>17</v>
      </c>
      <c r="G33" s="12" t="n">
        <v>83</v>
      </c>
      <c r="H33" s="13" t="n">
        <f aca="false">I33/G33</f>
        <v>1.66</v>
      </c>
      <c r="I33" s="13" t="n">
        <v>137.78</v>
      </c>
    </row>
    <row r="34" customFormat="false" ht="14.25" hidden="false" customHeight="true" outlineLevel="0" collapsed="false">
      <c r="A34" s="9" t="n">
        <v>126</v>
      </c>
      <c r="B34" s="10" t="s">
        <v>36</v>
      </c>
      <c r="C34" s="11" t="s">
        <v>12</v>
      </c>
      <c r="D34" s="9" t="n">
        <v>13</v>
      </c>
      <c r="E34" s="9" t="n">
        <v>15</v>
      </c>
      <c r="F34" s="9" t="n">
        <v>13</v>
      </c>
      <c r="G34" s="12" t="n">
        <v>15</v>
      </c>
      <c r="H34" s="13" t="n">
        <f aca="false">I34/G34</f>
        <v>9.00733333333333</v>
      </c>
      <c r="I34" s="13" t="n">
        <v>135.11</v>
      </c>
    </row>
    <row r="35" customFormat="false" ht="12.8" hidden="false" customHeight="false" outlineLevel="0" collapsed="false">
      <c r="A35" s="9" t="n">
        <v>139</v>
      </c>
      <c r="B35" s="10" t="s">
        <v>37</v>
      </c>
      <c r="C35" s="11" t="s">
        <v>12</v>
      </c>
      <c r="D35" s="9" t="n">
        <v>146</v>
      </c>
      <c r="E35" s="9" t="n">
        <v>0</v>
      </c>
      <c r="F35" s="9" t="n">
        <v>10</v>
      </c>
      <c r="G35" s="12" t="n">
        <v>136</v>
      </c>
      <c r="H35" s="13" t="n">
        <f aca="false">I35/G35</f>
        <v>0.19</v>
      </c>
      <c r="I35" s="13" t="n">
        <v>25.84</v>
      </c>
    </row>
    <row r="36" customFormat="false" ht="13.3" hidden="false" customHeight="true" outlineLevel="0" collapsed="false">
      <c r="A36" s="9" t="n">
        <v>140</v>
      </c>
      <c r="B36" s="10" t="s">
        <v>38</v>
      </c>
      <c r="C36" s="11" t="s">
        <v>12</v>
      </c>
      <c r="D36" s="9" t="n">
        <v>13</v>
      </c>
      <c r="E36" s="9" t="n">
        <v>0</v>
      </c>
      <c r="F36" s="9" t="n">
        <v>2</v>
      </c>
      <c r="G36" s="12" t="n">
        <v>11</v>
      </c>
      <c r="H36" s="13" t="n">
        <f aca="false">I36/G36</f>
        <v>6.4</v>
      </c>
      <c r="I36" s="13" t="n">
        <v>70.4</v>
      </c>
    </row>
    <row r="37" customFormat="false" ht="12.8" hidden="false" customHeight="false" outlineLevel="0" collapsed="false">
      <c r="A37" s="9" t="n">
        <v>148</v>
      </c>
      <c r="B37" s="10" t="s">
        <v>39</v>
      </c>
      <c r="C37" s="11" t="s">
        <v>12</v>
      </c>
      <c r="D37" s="9" t="n">
        <v>0</v>
      </c>
      <c r="E37" s="9" t="n">
        <v>12</v>
      </c>
      <c r="F37" s="9" t="n">
        <v>0</v>
      </c>
      <c r="G37" s="12" t="n">
        <v>12</v>
      </c>
      <c r="H37" s="13" t="n">
        <f aca="false">I37/G37</f>
        <v>6.55</v>
      </c>
      <c r="I37" s="13" t="n">
        <v>78.6</v>
      </c>
    </row>
    <row r="38" customFormat="false" ht="12.8" hidden="false" customHeight="false" outlineLevel="0" collapsed="false">
      <c r="A38" s="9" t="n">
        <v>152</v>
      </c>
      <c r="B38" s="10" t="s">
        <v>40</v>
      </c>
      <c r="C38" s="11" t="s">
        <v>19</v>
      </c>
      <c r="D38" s="9" t="n">
        <v>103</v>
      </c>
      <c r="E38" s="9" t="n">
        <v>0</v>
      </c>
      <c r="F38" s="9" t="n">
        <v>0</v>
      </c>
      <c r="G38" s="12" t="n">
        <v>103</v>
      </c>
      <c r="H38" s="13" t="n">
        <f aca="false">I38/G38</f>
        <v>6.4</v>
      </c>
      <c r="I38" s="13" t="n">
        <v>659.2</v>
      </c>
    </row>
    <row r="39" customFormat="false" ht="12.8" hidden="false" customHeight="false" outlineLevel="0" collapsed="false">
      <c r="A39" s="9" t="n">
        <v>153</v>
      </c>
      <c r="B39" s="10" t="s">
        <v>41</v>
      </c>
      <c r="C39" s="11" t="s">
        <v>19</v>
      </c>
      <c r="D39" s="9" t="n">
        <v>95</v>
      </c>
      <c r="E39" s="9" t="n">
        <v>0</v>
      </c>
      <c r="F39" s="9" t="n">
        <v>11</v>
      </c>
      <c r="G39" s="12" t="n">
        <v>84</v>
      </c>
      <c r="H39" s="13" t="n">
        <f aca="false">I39/G39</f>
        <v>1.06</v>
      </c>
      <c r="I39" s="13" t="n">
        <v>89.04</v>
      </c>
    </row>
    <row r="40" customFormat="false" ht="12.8" hidden="false" customHeight="false" outlineLevel="0" collapsed="false">
      <c r="A40" s="9" t="n">
        <v>161</v>
      </c>
      <c r="B40" s="10" t="s">
        <v>42</v>
      </c>
      <c r="C40" s="11" t="s">
        <v>12</v>
      </c>
      <c r="D40" s="9" t="n">
        <v>163</v>
      </c>
      <c r="E40" s="9" t="n">
        <v>300</v>
      </c>
      <c r="F40" s="9" t="n">
        <v>215</v>
      </c>
      <c r="G40" s="12" t="n">
        <v>248</v>
      </c>
      <c r="H40" s="13" t="n">
        <f aca="false">I40/G40</f>
        <v>0.45</v>
      </c>
      <c r="I40" s="13" t="n">
        <v>111.6</v>
      </c>
    </row>
    <row r="41" customFormat="false" ht="12.8" hidden="false" customHeight="false" outlineLevel="0" collapsed="false">
      <c r="A41" s="9" t="n">
        <v>162</v>
      </c>
      <c r="B41" s="10" t="s">
        <v>43</v>
      </c>
      <c r="C41" s="11" t="s">
        <v>19</v>
      </c>
      <c r="D41" s="9" t="n">
        <v>29</v>
      </c>
      <c r="E41" s="9" t="n">
        <v>0</v>
      </c>
      <c r="F41" s="9" t="n">
        <v>0</v>
      </c>
      <c r="G41" s="12" t="n">
        <v>29</v>
      </c>
      <c r="H41" s="13" t="n">
        <f aca="false">I41/G41</f>
        <v>7</v>
      </c>
      <c r="I41" s="13" t="n">
        <v>203</v>
      </c>
    </row>
    <row r="42" customFormat="false" ht="12.8" hidden="false" customHeight="false" outlineLevel="0" collapsed="false">
      <c r="A42" s="9" t="n">
        <v>172</v>
      </c>
      <c r="B42" s="10" t="s">
        <v>44</v>
      </c>
      <c r="C42" s="11" t="s">
        <v>12</v>
      </c>
      <c r="D42" s="9" t="n">
        <v>12</v>
      </c>
      <c r="E42" s="9" t="n">
        <v>0</v>
      </c>
      <c r="F42" s="9" t="n">
        <v>0</v>
      </c>
      <c r="G42" s="12" t="n">
        <v>12</v>
      </c>
      <c r="H42" s="13" t="n">
        <f aca="false">I42/G42</f>
        <v>6.5</v>
      </c>
      <c r="I42" s="13" t="n">
        <v>78</v>
      </c>
    </row>
    <row r="43" customFormat="false" ht="12.8" hidden="false" customHeight="false" outlineLevel="0" collapsed="false">
      <c r="A43" s="9" t="n">
        <v>200</v>
      </c>
      <c r="B43" s="10" t="s">
        <v>45</v>
      </c>
      <c r="C43" s="11" t="s">
        <v>12</v>
      </c>
      <c r="D43" s="9" t="n">
        <v>0</v>
      </c>
      <c r="E43" s="9" t="n">
        <v>10</v>
      </c>
      <c r="F43" s="9" t="n">
        <v>6</v>
      </c>
      <c r="G43" s="12" t="n">
        <v>4</v>
      </c>
      <c r="H43" s="13" t="n">
        <f aca="false">I43/G43</f>
        <v>64.86</v>
      </c>
      <c r="I43" s="13" t="n">
        <v>259.44</v>
      </c>
    </row>
    <row r="44" customFormat="false" ht="12.8" hidden="false" customHeight="false" outlineLevel="0" collapsed="false">
      <c r="A44" s="9" t="n">
        <v>201</v>
      </c>
      <c r="B44" s="10" t="s">
        <v>46</v>
      </c>
      <c r="C44" s="11" t="s">
        <v>12</v>
      </c>
      <c r="D44" s="9" t="n">
        <v>2</v>
      </c>
      <c r="E44" s="9" t="n">
        <v>50</v>
      </c>
      <c r="F44" s="9" t="n">
        <v>14</v>
      </c>
      <c r="G44" s="12" t="n">
        <v>38</v>
      </c>
      <c r="H44" s="13" t="n">
        <f aca="false">I44/G44</f>
        <v>4.27</v>
      </c>
      <c r="I44" s="13" t="n">
        <v>162.26</v>
      </c>
    </row>
    <row r="45" customFormat="false" ht="12.8" hidden="false" customHeight="false" outlineLevel="0" collapsed="false">
      <c r="A45" s="9" t="n">
        <v>279</v>
      </c>
      <c r="B45" s="10" t="s">
        <v>47</v>
      </c>
      <c r="C45" s="11" t="s">
        <v>12</v>
      </c>
      <c r="D45" s="9" t="n">
        <v>6</v>
      </c>
      <c r="E45" s="9" t="n">
        <v>251</v>
      </c>
      <c r="F45" s="9" t="n">
        <v>45</v>
      </c>
      <c r="G45" s="12" t="n">
        <v>212</v>
      </c>
      <c r="H45" s="13" t="n">
        <f aca="false">I45/G45</f>
        <v>2.88811320754717</v>
      </c>
      <c r="I45" s="13" t="n">
        <v>612.28</v>
      </c>
    </row>
    <row r="46" customFormat="false" ht="12.8" hidden="false" customHeight="false" outlineLevel="0" collapsed="false">
      <c r="A46" s="9" t="n">
        <v>282</v>
      </c>
      <c r="B46" s="10" t="s">
        <v>48</v>
      </c>
      <c r="C46" s="11" t="s">
        <v>12</v>
      </c>
      <c r="D46" s="9" t="n">
        <v>9</v>
      </c>
      <c r="E46" s="9" t="n">
        <v>500</v>
      </c>
      <c r="F46" s="9" t="n">
        <v>71</v>
      </c>
      <c r="G46" s="12" t="n">
        <v>438</v>
      </c>
      <c r="H46" s="13" t="n">
        <f aca="false">I46/G46</f>
        <v>1.3</v>
      </c>
      <c r="I46" s="13" t="n">
        <v>569.4</v>
      </c>
    </row>
    <row r="47" customFormat="false" ht="12.8" hidden="false" customHeight="false" outlineLevel="0" collapsed="false">
      <c r="A47" s="9" t="n">
        <v>284</v>
      </c>
      <c r="B47" s="10" t="s">
        <v>49</v>
      </c>
      <c r="C47" s="11" t="s">
        <v>12</v>
      </c>
      <c r="D47" s="9" t="n">
        <v>28</v>
      </c>
      <c r="E47" s="9" t="n">
        <v>80</v>
      </c>
      <c r="F47" s="9" t="n">
        <v>53</v>
      </c>
      <c r="G47" s="12" t="n">
        <v>55</v>
      </c>
      <c r="H47" s="13" t="n">
        <f aca="false">I47/G47</f>
        <v>1.63363636363636</v>
      </c>
      <c r="I47" s="13" t="n">
        <v>89.85</v>
      </c>
    </row>
    <row r="48" customFormat="false" ht="12.8" hidden="false" customHeight="false" outlineLevel="0" collapsed="false">
      <c r="A48" s="9" t="n">
        <v>286</v>
      </c>
      <c r="B48" s="10" t="s">
        <v>50</v>
      </c>
      <c r="C48" s="11" t="s">
        <v>12</v>
      </c>
      <c r="D48" s="9" t="n">
        <v>156</v>
      </c>
      <c r="E48" s="9" t="n">
        <v>202</v>
      </c>
      <c r="F48" s="9" t="n">
        <v>176</v>
      </c>
      <c r="G48" s="12" t="n">
        <v>182</v>
      </c>
      <c r="H48" s="13" t="n">
        <f aca="false">I48/G48</f>
        <v>4.17192307692308</v>
      </c>
      <c r="I48" s="13" t="n">
        <v>759.29</v>
      </c>
    </row>
    <row r="49" customFormat="false" ht="12.8" hidden="false" customHeight="false" outlineLevel="0" collapsed="false">
      <c r="A49" s="9" t="n">
        <v>312</v>
      </c>
      <c r="B49" s="10" t="s">
        <v>51</v>
      </c>
      <c r="C49" s="11" t="s">
        <v>12</v>
      </c>
      <c r="D49" s="9" t="n">
        <v>0</v>
      </c>
      <c r="E49" s="9" t="n">
        <v>500</v>
      </c>
      <c r="F49" s="9" t="n">
        <v>200</v>
      </c>
      <c r="G49" s="12" t="n">
        <v>300</v>
      </c>
      <c r="H49" s="13" t="n">
        <f aca="false">I49/G49</f>
        <v>0.28</v>
      </c>
      <c r="I49" s="13" t="n">
        <v>84</v>
      </c>
    </row>
    <row r="50" customFormat="false" ht="12.8" hidden="false" customHeight="false" outlineLevel="0" collapsed="false">
      <c r="A50" s="9" t="n">
        <v>319</v>
      </c>
      <c r="B50" s="10" t="s">
        <v>52</v>
      </c>
      <c r="C50" s="11" t="s">
        <v>12</v>
      </c>
      <c r="D50" s="9" t="n">
        <v>15</v>
      </c>
      <c r="E50" s="9" t="n">
        <v>0</v>
      </c>
      <c r="F50" s="9" t="n">
        <v>12</v>
      </c>
      <c r="G50" s="12" t="n">
        <v>3</v>
      </c>
      <c r="H50" s="13" t="n">
        <f aca="false">I50/G50</f>
        <v>5.67</v>
      </c>
      <c r="I50" s="13" t="n">
        <v>17.01</v>
      </c>
    </row>
    <row r="51" customFormat="false" ht="12.8" hidden="false" customHeight="false" outlineLevel="0" collapsed="false">
      <c r="A51" s="9" t="n">
        <v>331</v>
      </c>
      <c r="B51" s="10" t="s">
        <v>53</v>
      </c>
      <c r="C51" s="11" t="s">
        <v>12</v>
      </c>
      <c r="D51" s="9" t="n">
        <v>0</v>
      </c>
      <c r="E51" s="9" t="n">
        <v>12</v>
      </c>
      <c r="F51" s="9" t="n">
        <v>0</v>
      </c>
      <c r="G51" s="12" t="n">
        <v>12</v>
      </c>
      <c r="H51" s="13" t="n">
        <f aca="false">I51/G51</f>
        <v>3.77</v>
      </c>
      <c r="I51" s="13" t="n">
        <v>45.24</v>
      </c>
    </row>
    <row r="52" customFormat="false" ht="12.8" hidden="false" customHeight="false" outlineLevel="0" collapsed="false">
      <c r="A52" s="9" t="n">
        <v>332</v>
      </c>
      <c r="B52" s="10" t="s">
        <v>54</v>
      </c>
      <c r="C52" s="11" t="s">
        <v>12</v>
      </c>
      <c r="D52" s="9" t="n">
        <f aca="false">27+11</f>
        <v>38</v>
      </c>
      <c r="E52" s="9" t="n">
        <v>0</v>
      </c>
      <c r="F52" s="9" t="n">
        <f aca="false">4+11</f>
        <v>15</v>
      </c>
      <c r="G52" s="12" t="n">
        <f aca="false">D52+E52-F52</f>
        <v>23</v>
      </c>
      <c r="H52" s="13" t="n">
        <f aca="false">I52/G52</f>
        <v>1.11739130434783</v>
      </c>
      <c r="I52" s="13" t="n">
        <f aca="false">13.41+12.29</f>
        <v>25.7</v>
      </c>
    </row>
    <row r="53" customFormat="false" ht="12.8" hidden="false" customHeight="false" outlineLevel="0" collapsed="false">
      <c r="A53" s="9" t="n">
        <v>350</v>
      </c>
      <c r="B53" s="10" t="s">
        <v>55</v>
      </c>
      <c r="C53" s="11" t="s">
        <v>12</v>
      </c>
      <c r="D53" s="9" t="n">
        <f aca="false">106-30</f>
        <v>76</v>
      </c>
      <c r="E53" s="9" t="n">
        <v>50</v>
      </c>
      <c r="F53" s="9" t="n">
        <v>48</v>
      </c>
      <c r="G53" s="12" t="n">
        <f aca="false">D53+E53-F53</f>
        <v>78</v>
      </c>
      <c r="H53" s="13" t="n">
        <f aca="false">I53/G53</f>
        <v>2.91012820512821</v>
      </c>
      <c r="I53" s="13" t="n">
        <f aca="false">139.69+87.3</f>
        <v>226.99</v>
      </c>
    </row>
    <row r="54" customFormat="false" ht="12.8" hidden="false" customHeight="false" outlineLevel="0" collapsed="false">
      <c r="A54" s="9" t="n">
        <v>356</v>
      </c>
      <c r="B54" s="10" t="s">
        <v>56</v>
      </c>
      <c r="C54" s="11" t="s">
        <v>12</v>
      </c>
      <c r="D54" s="9" t="n">
        <v>80</v>
      </c>
      <c r="E54" s="9" t="n">
        <v>0</v>
      </c>
      <c r="F54" s="9" t="n">
        <v>9</v>
      </c>
      <c r="G54" s="12" t="n">
        <v>71</v>
      </c>
      <c r="H54" s="13" t="n">
        <f aca="false">I54/G54</f>
        <v>0.89</v>
      </c>
      <c r="I54" s="13" t="n">
        <v>63.19</v>
      </c>
    </row>
    <row r="55" customFormat="false" ht="12.8" hidden="false" customHeight="false" outlineLevel="0" collapsed="false">
      <c r="A55" s="9" t="n">
        <v>485</v>
      </c>
      <c r="B55" s="10" t="s">
        <v>57</v>
      </c>
      <c r="C55" s="11" t="s">
        <v>12</v>
      </c>
      <c r="D55" s="9" t="n">
        <v>0</v>
      </c>
      <c r="E55" s="9" t="n">
        <v>300</v>
      </c>
      <c r="F55" s="9" t="n">
        <v>7</v>
      </c>
      <c r="G55" s="12" t="n">
        <v>293</v>
      </c>
      <c r="H55" s="13" t="n">
        <f aca="false">I55/G55</f>
        <v>4.19</v>
      </c>
      <c r="I55" s="13" t="n">
        <v>1227.67</v>
      </c>
    </row>
    <row r="56" customFormat="false" ht="12.8" hidden="false" customHeight="false" outlineLevel="0" collapsed="false">
      <c r="A56" s="9" t="n">
        <v>488</v>
      </c>
      <c r="B56" s="10" t="s">
        <v>58</v>
      </c>
      <c r="C56" s="11" t="s">
        <v>12</v>
      </c>
      <c r="D56" s="9" t="n">
        <v>2</v>
      </c>
      <c r="E56" s="9" t="n">
        <v>120</v>
      </c>
      <c r="F56" s="9" t="n">
        <v>3</v>
      </c>
      <c r="G56" s="12" t="n">
        <v>119</v>
      </c>
      <c r="H56" s="13" t="n">
        <f aca="false">I56/G56</f>
        <v>1.03</v>
      </c>
      <c r="I56" s="13" t="n">
        <v>122.57</v>
      </c>
    </row>
    <row r="57" customFormat="false" ht="12.8" hidden="false" customHeight="false" outlineLevel="0" collapsed="false">
      <c r="A57" s="9" t="n">
        <v>496</v>
      </c>
      <c r="B57" s="10" t="s">
        <v>59</v>
      </c>
      <c r="C57" s="11" t="s">
        <v>12</v>
      </c>
      <c r="D57" s="9" t="n">
        <v>20</v>
      </c>
      <c r="E57" s="9" t="n">
        <v>72</v>
      </c>
      <c r="F57" s="9" t="n">
        <v>20</v>
      </c>
      <c r="G57" s="12" t="n">
        <v>72</v>
      </c>
      <c r="H57" s="13" t="n">
        <f aca="false">I57/G57</f>
        <v>1.58</v>
      </c>
      <c r="I57" s="13" t="n">
        <v>113.76</v>
      </c>
    </row>
    <row r="58" customFormat="false" ht="12.8" hidden="false" customHeight="false" outlineLevel="0" collapsed="false">
      <c r="A58" s="9" t="n">
        <v>591</v>
      </c>
      <c r="B58" s="10" t="s">
        <v>60</v>
      </c>
      <c r="C58" s="11" t="s">
        <v>12</v>
      </c>
      <c r="D58" s="9" t="n">
        <v>0</v>
      </c>
      <c r="E58" s="9" t="n">
        <v>20</v>
      </c>
      <c r="F58" s="9" t="n">
        <v>1</v>
      </c>
      <c r="G58" s="12" t="n">
        <v>19</v>
      </c>
      <c r="H58" s="13" t="n">
        <f aca="false">I58/G58</f>
        <v>3.92</v>
      </c>
      <c r="I58" s="13" t="n">
        <v>74.48</v>
      </c>
    </row>
    <row r="59" customFormat="false" ht="12.8" hidden="false" customHeight="false" outlineLevel="0" collapsed="false">
      <c r="A59" s="9" t="n">
        <v>669</v>
      </c>
      <c r="B59" s="10" t="s">
        <v>61</v>
      </c>
      <c r="C59" s="11" t="s">
        <v>12</v>
      </c>
      <c r="D59" s="9" t="n">
        <v>0</v>
      </c>
      <c r="E59" s="9" t="n">
        <v>24</v>
      </c>
      <c r="F59" s="9" t="n">
        <v>2</v>
      </c>
      <c r="G59" s="12" t="n">
        <v>22</v>
      </c>
      <c r="H59" s="13" t="n">
        <f aca="false">I59/G59</f>
        <v>2.8</v>
      </c>
      <c r="I59" s="13" t="n">
        <v>61.6</v>
      </c>
    </row>
    <row r="60" customFormat="false" ht="12.8" hidden="false" customHeight="false" outlineLevel="0" collapsed="false">
      <c r="A60" s="9" t="n">
        <v>720</v>
      </c>
      <c r="B60" s="10" t="s">
        <v>62</v>
      </c>
      <c r="C60" s="11" t="s">
        <v>63</v>
      </c>
      <c r="D60" s="9" t="n">
        <v>145</v>
      </c>
      <c r="E60" s="9" t="n">
        <v>0</v>
      </c>
      <c r="F60" s="9" t="n">
        <v>137</v>
      </c>
      <c r="G60" s="12" t="n">
        <v>8</v>
      </c>
      <c r="H60" s="13" t="n">
        <f aca="false">I60/G60</f>
        <v>7.27375</v>
      </c>
      <c r="I60" s="13" t="n">
        <v>58.19</v>
      </c>
    </row>
    <row r="61" customFormat="false" ht="12.8" hidden="false" customHeight="false" outlineLevel="0" collapsed="false">
      <c r="A61" s="9" t="n">
        <v>739</v>
      </c>
      <c r="B61" s="10" t="s">
        <v>64</v>
      </c>
      <c r="C61" s="11" t="s">
        <v>12</v>
      </c>
      <c r="D61" s="9" t="n">
        <v>4</v>
      </c>
      <c r="E61" s="9" t="n">
        <v>0</v>
      </c>
      <c r="F61" s="9" t="n">
        <v>3</v>
      </c>
      <c r="G61" s="12" t="n">
        <v>1</v>
      </c>
      <c r="H61" s="13" t="n">
        <f aca="false">I61/G61</f>
        <v>256</v>
      </c>
      <c r="I61" s="13" t="n">
        <v>256</v>
      </c>
    </row>
    <row r="62" customFormat="false" ht="12.8" hidden="false" customHeight="false" outlineLevel="0" collapsed="false">
      <c r="A62" s="9" t="n">
        <v>741</v>
      </c>
      <c r="B62" s="10" t="s">
        <v>65</v>
      </c>
      <c r="C62" s="11" t="s">
        <v>66</v>
      </c>
      <c r="D62" s="9" t="n">
        <v>17</v>
      </c>
      <c r="E62" s="9" t="n">
        <v>12</v>
      </c>
      <c r="F62" s="9" t="n">
        <v>20</v>
      </c>
      <c r="G62" s="12" t="n">
        <v>9</v>
      </c>
      <c r="H62" s="13" t="n">
        <f aca="false">I62/G62</f>
        <v>5.19</v>
      </c>
      <c r="I62" s="13" t="n">
        <v>46.71</v>
      </c>
    </row>
    <row r="63" customFormat="false" ht="12.8" hidden="false" customHeight="false" outlineLevel="0" collapsed="false">
      <c r="A63" s="9" t="n">
        <v>742</v>
      </c>
      <c r="B63" s="10" t="s">
        <v>67</v>
      </c>
      <c r="C63" s="11" t="s">
        <v>66</v>
      </c>
      <c r="D63" s="9" t="n">
        <v>3</v>
      </c>
      <c r="E63" s="9" t="n">
        <v>12</v>
      </c>
      <c r="F63" s="9" t="n">
        <v>8</v>
      </c>
      <c r="G63" s="12" t="n">
        <v>7</v>
      </c>
      <c r="H63" s="13" t="n">
        <f aca="false">I63/G63</f>
        <v>10.15</v>
      </c>
      <c r="I63" s="13" t="n">
        <v>71.05</v>
      </c>
    </row>
    <row r="64" customFormat="false" ht="12.8" hidden="false" customHeight="false" outlineLevel="0" collapsed="false">
      <c r="A64" s="9" t="n">
        <v>744</v>
      </c>
      <c r="B64" s="10" t="s">
        <v>68</v>
      </c>
      <c r="C64" s="11" t="s">
        <v>12</v>
      </c>
      <c r="D64" s="9" t="n">
        <v>6</v>
      </c>
      <c r="E64" s="9" t="n">
        <v>0</v>
      </c>
      <c r="F64" s="9" t="n">
        <v>3</v>
      </c>
      <c r="G64" s="12" t="n">
        <v>3</v>
      </c>
      <c r="H64" s="13" t="n">
        <f aca="false">I64/G64</f>
        <v>4.5</v>
      </c>
      <c r="I64" s="13" t="n">
        <v>13.5</v>
      </c>
    </row>
    <row r="65" customFormat="false" ht="12.8" hidden="false" customHeight="false" outlineLevel="0" collapsed="false">
      <c r="A65" s="9" t="n">
        <v>746</v>
      </c>
      <c r="B65" s="10" t="s">
        <v>69</v>
      </c>
      <c r="C65" s="11" t="s">
        <v>12</v>
      </c>
      <c r="D65" s="15" t="n">
        <v>2353</v>
      </c>
      <c r="E65" s="9" t="n">
        <v>11</v>
      </c>
      <c r="F65" s="15" t="n">
        <v>1121</v>
      </c>
      <c r="G65" s="16" t="n">
        <v>1243</v>
      </c>
      <c r="H65" s="13" t="n">
        <f aca="false">I65/G65</f>
        <v>4.79069991954948</v>
      </c>
      <c r="I65" s="13" t="n">
        <v>5954.84</v>
      </c>
    </row>
    <row r="66" customFormat="false" ht="12.8" hidden="false" customHeight="false" outlineLevel="0" collapsed="false">
      <c r="A66" s="9" t="n">
        <v>749</v>
      </c>
      <c r="B66" s="10" t="s">
        <v>70</v>
      </c>
      <c r="C66" s="11" t="s">
        <v>12</v>
      </c>
      <c r="D66" s="9" t="n">
        <v>0</v>
      </c>
      <c r="E66" s="9" t="n">
        <v>110</v>
      </c>
      <c r="F66" s="9" t="n">
        <v>70</v>
      </c>
      <c r="G66" s="12" t="n">
        <v>40</v>
      </c>
      <c r="H66" s="13" t="n">
        <f aca="false">I66/G66</f>
        <v>2.41</v>
      </c>
      <c r="I66" s="13" t="n">
        <v>96.4</v>
      </c>
    </row>
    <row r="67" customFormat="false" ht="12.8" hidden="false" customHeight="false" outlineLevel="0" collapsed="false">
      <c r="A67" s="9" t="n">
        <v>830</v>
      </c>
      <c r="B67" s="10" t="s">
        <v>71</v>
      </c>
      <c r="C67" s="11" t="s">
        <v>12</v>
      </c>
      <c r="D67" s="9" t="n">
        <v>9</v>
      </c>
      <c r="E67" s="9" t="n">
        <v>0</v>
      </c>
      <c r="F67" s="9" t="n">
        <v>4</v>
      </c>
      <c r="G67" s="12" t="n">
        <v>5</v>
      </c>
      <c r="H67" s="13" t="n">
        <f aca="false">I67/G67</f>
        <v>45</v>
      </c>
      <c r="I67" s="13" t="n">
        <v>225</v>
      </c>
    </row>
    <row r="68" customFormat="false" ht="12.8" hidden="false" customHeight="false" outlineLevel="0" collapsed="false">
      <c r="A68" s="9" t="n">
        <v>981</v>
      </c>
      <c r="B68" s="10" t="s">
        <v>72</v>
      </c>
      <c r="C68" s="11" t="s">
        <v>12</v>
      </c>
      <c r="D68" s="9" t="n">
        <v>18</v>
      </c>
      <c r="E68" s="9" t="n">
        <v>0</v>
      </c>
      <c r="F68" s="9" t="n">
        <v>0</v>
      </c>
      <c r="G68" s="12" t="n">
        <v>18</v>
      </c>
      <c r="H68" s="13" t="n">
        <f aca="false">I68/G68</f>
        <v>0.86</v>
      </c>
      <c r="I68" s="13" t="n">
        <v>15.48</v>
      </c>
    </row>
    <row r="69" customFormat="false" ht="12.8" hidden="false" customHeight="false" outlineLevel="0" collapsed="false">
      <c r="A69" s="9" t="n">
        <v>1117</v>
      </c>
      <c r="B69" s="10" t="s">
        <v>73</v>
      </c>
      <c r="C69" s="11" t="s">
        <v>12</v>
      </c>
      <c r="D69" s="9" t="n">
        <v>0</v>
      </c>
      <c r="E69" s="9" t="n">
        <v>400</v>
      </c>
      <c r="F69" s="9" t="n">
        <v>5</v>
      </c>
      <c r="G69" s="12" t="n">
        <v>395</v>
      </c>
      <c r="H69" s="13" t="n">
        <f aca="false">I69/G69</f>
        <v>0.4</v>
      </c>
      <c r="I69" s="13" t="n">
        <v>158</v>
      </c>
    </row>
    <row r="70" customFormat="false" ht="12.8" hidden="false" customHeight="false" outlineLevel="0" collapsed="false">
      <c r="A70" s="9" t="n">
        <v>1232</v>
      </c>
      <c r="B70" s="10" t="s">
        <v>74</v>
      </c>
      <c r="C70" s="11" t="s">
        <v>12</v>
      </c>
      <c r="D70" s="9" t="n">
        <v>23</v>
      </c>
      <c r="E70" s="9" t="n">
        <v>0</v>
      </c>
      <c r="F70" s="9" t="n">
        <v>11</v>
      </c>
      <c r="G70" s="12" t="n">
        <v>12</v>
      </c>
      <c r="H70" s="13" t="n">
        <f aca="false">I70/G70</f>
        <v>8.7</v>
      </c>
      <c r="I70" s="13" t="n">
        <v>104.4</v>
      </c>
    </row>
    <row r="71" customFormat="false" ht="12.8" hidden="false" customHeight="false" outlineLevel="0" collapsed="false">
      <c r="A71" s="9" t="n">
        <v>1312</v>
      </c>
      <c r="B71" s="10" t="s">
        <v>75</v>
      </c>
      <c r="C71" s="11" t="s">
        <v>12</v>
      </c>
      <c r="D71" s="9" t="n">
        <v>0</v>
      </c>
      <c r="E71" s="9" t="n">
        <v>12</v>
      </c>
      <c r="F71" s="9" t="n">
        <v>0</v>
      </c>
      <c r="G71" s="12" t="n">
        <v>12</v>
      </c>
      <c r="H71" s="13" t="n">
        <f aca="false">I71/G71</f>
        <v>10.51</v>
      </c>
      <c r="I71" s="13" t="n">
        <v>126.12</v>
      </c>
    </row>
    <row r="72" customFormat="false" ht="12.8" hidden="false" customHeight="false" outlineLevel="0" collapsed="false">
      <c r="A72" s="9" t="n">
        <v>1564</v>
      </c>
      <c r="B72" s="10" t="s">
        <v>76</v>
      </c>
      <c r="C72" s="11" t="s">
        <v>12</v>
      </c>
      <c r="D72" s="9" t="n">
        <v>8</v>
      </c>
      <c r="E72" s="9" t="n">
        <v>10</v>
      </c>
      <c r="F72" s="9" t="n">
        <v>9</v>
      </c>
      <c r="G72" s="12" t="n">
        <v>9</v>
      </c>
      <c r="H72" s="13" t="n">
        <f aca="false">I72/G72</f>
        <v>3.8</v>
      </c>
      <c r="I72" s="13" t="n">
        <v>34.2</v>
      </c>
    </row>
    <row r="73" customFormat="false" ht="12.8" hidden="false" customHeight="false" outlineLevel="0" collapsed="false">
      <c r="A73" s="9" t="n">
        <v>1642</v>
      </c>
      <c r="B73" s="10" t="s">
        <v>77</v>
      </c>
      <c r="C73" s="11" t="s">
        <v>12</v>
      </c>
      <c r="D73" s="9" t="n">
        <v>10</v>
      </c>
      <c r="E73" s="9" t="n">
        <v>0</v>
      </c>
      <c r="F73" s="9" t="n">
        <v>3</v>
      </c>
      <c r="G73" s="12" t="n">
        <v>7</v>
      </c>
      <c r="H73" s="13" t="n">
        <f aca="false">I73/G73</f>
        <v>24</v>
      </c>
      <c r="I73" s="13" t="n">
        <v>168</v>
      </c>
    </row>
    <row r="74" customFormat="false" ht="12.8" hidden="false" customHeight="false" outlineLevel="0" collapsed="false">
      <c r="A74" s="9" t="n">
        <v>1675</v>
      </c>
      <c r="B74" s="10" t="s">
        <v>78</v>
      </c>
      <c r="C74" s="11" t="s">
        <v>12</v>
      </c>
      <c r="D74" s="9" t="n">
        <f aca="false">10+10</f>
        <v>20</v>
      </c>
      <c r="E74" s="9" t="n">
        <v>10</v>
      </c>
      <c r="F74" s="9" t="n">
        <v>10</v>
      </c>
      <c r="G74" s="12" t="n">
        <f aca="false">D74+E74-F74</f>
        <v>20</v>
      </c>
      <c r="H74" s="13" t="n">
        <f aca="false">I74/G74</f>
        <v>8.2525</v>
      </c>
      <c r="I74" s="13" t="n">
        <f aca="false">122.55+42.5</f>
        <v>165.05</v>
      </c>
    </row>
    <row r="75" customFormat="false" ht="12.8" hidden="false" customHeight="false" outlineLevel="0" collapsed="false">
      <c r="A75" s="9" t="n">
        <v>2021</v>
      </c>
      <c r="B75" s="10" t="s">
        <v>79</v>
      </c>
      <c r="C75" s="11" t="s">
        <v>12</v>
      </c>
      <c r="D75" s="9" t="n">
        <v>547</v>
      </c>
      <c r="E75" s="15" t="n">
        <v>1400</v>
      </c>
      <c r="F75" s="15" t="n">
        <v>1118</v>
      </c>
      <c r="G75" s="12" t="n">
        <v>829</v>
      </c>
      <c r="H75" s="13" t="n">
        <f aca="false">I75/G75</f>
        <v>8.70599517490953</v>
      </c>
      <c r="I75" s="13" t="n">
        <v>7217.27</v>
      </c>
    </row>
    <row r="76" customFormat="false" ht="12.8" hidden="false" customHeight="false" outlineLevel="0" collapsed="false">
      <c r="A76" s="9" t="n">
        <v>2085</v>
      </c>
      <c r="B76" s="10" t="s">
        <v>80</v>
      </c>
      <c r="C76" s="11" t="s">
        <v>32</v>
      </c>
      <c r="D76" s="9" t="n">
        <v>53</v>
      </c>
      <c r="E76" s="9" t="n">
        <v>0</v>
      </c>
      <c r="F76" s="9" t="n">
        <v>8</v>
      </c>
      <c r="G76" s="12" t="n">
        <v>45</v>
      </c>
      <c r="H76" s="13" t="n">
        <f aca="false">I76/G76</f>
        <v>16.8884444444444</v>
      </c>
      <c r="I76" s="13" t="n">
        <v>759.98</v>
      </c>
    </row>
    <row r="77" customFormat="false" ht="12.8" hidden="false" customHeight="false" outlineLevel="0" collapsed="false">
      <c r="A77" s="9" t="n">
        <v>2329</v>
      </c>
      <c r="B77" s="10" t="s">
        <v>81</v>
      </c>
      <c r="C77" s="11" t="s">
        <v>12</v>
      </c>
      <c r="D77" s="9" t="n">
        <v>91</v>
      </c>
      <c r="E77" s="9" t="n">
        <v>52</v>
      </c>
      <c r="F77" s="9" t="n">
        <v>125</v>
      </c>
      <c r="G77" s="12" t="n">
        <v>18</v>
      </c>
      <c r="H77" s="13" t="n">
        <f aca="false">I77/G77</f>
        <v>9.7</v>
      </c>
      <c r="I77" s="13" t="n">
        <v>174.6</v>
      </c>
    </row>
    <row r="78" customFormat="false" ht="12.8" hidden="false" customHeight="false" outlineLevel="0" collapsed="false">
      <c r="A78" s="9" t="n">
        <v>2332</v>
      </c>
      <c r="B78" s="10" t="s">
        <v>82</v>
      </c>
      <c r="C78" s="11" t="s">
        <v>12</v>
      </c>
      <c r="D78" s="9" t="n">
        <v>3</v>
      </c>
      <c r="E78" s="9" t="n">
        <v>6</v>
      </c>
      <c r="F78" s="9" t="n">
        <v>7</v>
      </c>
      <c r="G78" s="12" t="n">
        <v>2</v>
      </c>
      <c r="H78" s="13" t="n">
        <f aca="false">I78/G78</f>
        <v>8.915</v>
      </c>
      <c r="I78" s="13" t="n">
        <v>17.83</v>
      </c>
    </row>
    <row r="79" customFormat="false" ht="12.8" hidden="false" customHeight="false" outlineLevel="0" collapsed="false">
      <c r="A79" s="9" t="n">
        <v>2337</v>
      </c>
      <c r="B79" s="10" t="s">
        <v>83</v>
      </c>
      <c r="C79" s="11" t="s">
        <v>32</v>
      </c>
      <c r="D79" s="9" t="n">
        <v>78</v>
      </c>
      <c r="E79" s="9" t="n">
        <v>0</v>
      </c>
      <c r="F79" s="9" t="n">
        <v>22</v>
      </c>
      <c r="G79" s="12" t="n">
        <v>56</v>
      </c>
      <c r="H79" s="13" t="n">
        <f aca="false">I79/G79</f>
        <v>3.7</v>
      </c>
      <c r="I79" s="13" t="n">
        <v>207.2</v>
      </c>
    </row>
    <row r="80" customFormat="false" ht="12.8" hidden="false" customHeight="false" outlineLevel="0" collapsed="false">
      <c r="A80" s="9" t="n">
        <v>2339</v>
      </c>
      <c r="B80" s="10" t="s">
        <v>84</v>
      </c>
      <c r="C80" s="11" t="s">
        <v>12</v>
      </c>
      <c r="D80" s="9" t="n">
        <v>0</v>
      </c>
      <c r="E80" s="9" t="n">
        <v>15</v>
      </c>
      <c r="F80" s="9" t="n">
        <v>6</v>
      </c>
      <c r="G80" s="12" t="n">
        <v>9</v>
      </c>
      <c r="H80" s="13" t="n">
        <f aca="false">I80/G80</f>
        <v>14.5</v>
      </c>
      <c r="I80" s="13" t="n">
        <v>130.5</v>
      </c>
    </row>
    <row r="81" customFormat="false" ht="12.8" hidden="false" customHeight="false" outlineLevel="0" collapsed="false">
      <c r="A81" s="9" t="n">
        <v>2357</v>
      </c>
      <c r="B81" s="10" t="s">
        <v>85</v>
      </c>
      <c r="C81" s="11" t="s">
        <v>86</v>
      </c>
      <c r="D81" s="9" t="n">
        <v>4</v>
      </c>
      <c r="E81" s="9" t="n">
        <v>0</v>
      </c>
      <c r="F81" s="9" t="n">
        <v>0</v>
      </c>
      <c r="G81" s="12" t="n">
        <v>4</v>
      </c>
      <c r="H81" s="13" t="n">
        <f aca="false">I81/G81</f>
        <v>5.5</v>
      </c>
      <c r="I81" s="13" t="n">
        <v>22</v>
      </c>
    </row>
    <row r="82" customFormat="false" ht="12.8" hidden="false" customHeight="false" outlineLevel="0" collapsed="false">
      <c r="A82" s="9" t="n">
        <v>2748</v>
      </c>
      <c r="B82" s="10" t="s">
        <v>87</v>
      </c>
      <c r="C82" s="11" t="s">
        <v>12</v>
      </c>
      <c r="D82" s="9" t="n">
        <v>0</v>
      </c>
      <c r="E82" s="9" t="n">
        <v>24</v>
      </c>
      <c r="F82" s="9" t="n">
        <v>4</v>
      </c>
      <c r="G82" s="12" t="n">
        <v>20</v>
      </c>
      <c r="H82" s="13" t="n">
        <f aca="false">I82/G82</f>
        <v>6.53</v>
      </c>
      <c r="I82" s="13" t="n">
        <v>130.6</v>
      </c>
    </row>
    <row r="83" customFormat="false" ht="12.8" hidden="false" customHeight="false" outlineLevel="0" collapsed="false">
      <c r="A83" s="9" t="n">
        <v>2770</v>
      </c>
      <c r="B83" s="10" t="s">
        <v>88</v>
      </c>
      <c r="C83" s="11" t="s">
        <v>12</v>
      </c>
      <c r="D83" s="9" t="n">
        <v>0</v>
      </c>
      <c r="E83" s="9" t="n">
        <v>24</v>
      </c>
      <c r="F83" s="9" t="n">
        <v>1</v>
      </c>
      <c r="G83" s="12" t="n">
        <v>23</v>
      </c>
      <c r="H83" s="13" t="n">
        <f aca="false">I83/G83</f>
        <v>2.26</v>
      </c>
      <c r="I83" s="13" t="n">
        <v>51.98</v>
      </c>
    </row>
    <row r="84" customFormat="false" ht="12.8" hidden="false" customHeight="false" outlineLevel="0" collapsed="false">
      <c r="A84" s="9" t="n">
        <v>2960</v>
      </c>
      <c r="B84" s="10" t="s">
        <v>89</v>
      </c>
      <c r="C84" s="11" t="s">
        <v>12</v>
      </c>
      <c r="D84" s="9" t="n">
        <v>3</v>
      </c>
      <c r="E84" s="9" t="n">
        <v>5</v>
      </c>
      <c r="F84" s="9" t="n">
        <v>0</v>
      </c>
      <c r="G84" s="12" t="n">
        <f aca="false">D84+E84-F84</f>
        <v>8</v>
      </c>
      <c r="H84" s="13" t="n">
        <f aca="false">I84/G84</f>
        <v>9.075</v>
      </c>
      <c r="I84" s="13" t="n">
        <f aca="false">57+15.6</f>
        <v>72.6</v>
      </c>
    </row>
    <row r="85" customFormat="false" ht="12.8" hidden="false" customHeight="false" outlineLevel="0" collapsed="false">
      <c r="A85" s="9" t="n">
        <v>2985</v>
      </c>
      <c r="B85" s="10" t="s">
        <v>90</v>
      </c>
      <c r="C85" s="11" t="s">
        <v>12</v>
      </c>
      <c r="D85" s="9" t="n">
        <v>69</v>
      </c>
      <c r="E85" s="9" t="n">
        <v>0</v>
      </c>
      <c r="F85" s="9" t="n">
        <v>23</v>
      </c>
      <c r="G85" s="12" t="n">
        <v>46</v>
      </c>
      <c r="H85" s="13" t="n">
        <f aca="false">I85/G85</f>
        <v>23.9730434782609</v>
      </c>
      <c r="I85" s="13" t="n">
        <v>1102.76</v>
      </c>
    </row>
    <row r="86" customFormat="false" ht="12.8" hidden="false" customHeight="false" outlineLevel="0" collapsed="false">
      <c r="A86" s="9" t="n">
        <v>3145</v>
      </c>
      <c r="B86" s="10" t="s">
        <v>91</v>
      </c>
      <c r="C86" s="11" t="s">
        <v>12</v>
      </c>
      <c r="D86" s="9" t="n">
        <v>0</v>
      </c>
      <c r="E86" s="9" t="n">
        <v>50</v>
      </c>
      <c r="F86" s="9" t="n">
        <v>34</v>
      </c>
      <c r="G86" s="12" t="n">
        <v>16</v>
      </c>
      <c r="H86" s="13" t="n">
        <f aca="false">I86/G86</f>
        <v>3.24</v>
      </c>
      <c r="I86" s="13" t="n">
        <v>51.84</v>
      </c>
    </row>
    <row r="87" customFormat="false" ht="12.8" hidden="false" customHeight="false" outlineLevel="0" collapsed="false">
      <c r="A87" s="9" t="n">
        <v>3249</v>
      </c>
      <c r="B87" s="10" t="s">
        <v>92</v>
      </c>
      <c r="C87" s="11" t="s">
        <v>12</v>
      </c>
      <c r="D87" s="9" t="n">
        <v>20</v>
      </c>
      <c r="E87" s="9" t="n">
        <v>40</v>
      </c>
      <c r="F87" s="9" t="n">
        <v>26</v>
      </c>
      <c r="G87" s="12" t="n">
        <v>34</v>
      </c>
      <c r="H87" s="13" t="n">
        <f aca="false">I87/G87</f>
        <v>37.4</v>
      </c>
      <c r="I87" s="13" t="n">
        <v>1271.6</v>
      </c>
    </row>
    <row r="88" customFormat="false" ht="12.8" hidden="false" customHeight="false" outlineLevel="0" collapsed="false">
      <c r="A88" s="9" t="n">
        <v>3284</v>
      </c>
      <c r="B88" s="10" t="s">
        <v>93</v>
      </c>
      <c r="C88" s="11" t="s">
        <v>12</v>
      </c>
      <c r="D88" s="9" t="n">
        <f aca="false">70</f>
        <v>70</v>
      </c>
      <c r="E88" s="9" t="n">
        <v>30</v>
      </c>
      <c r="F88" s="9" t="n">
        <v>27</v>
      </c>
      <c r="G88" s="12" t="n">
        <f aca="false">D88+E88-F88</f>
        <v>73</v>
      </c>
      <c r="H88" s="13" t="n">
        <f aca="false">I88/G88</f>
        <v>1.72602739726027</v>
      </c>
      <c r="I88" s="13" t="n">
        <f aca="false">65.8+60.2</f>
        <v>126</v>
      </c>
    </row>
    <row r="89" customFormat="false" ht="12.8" hidden="false" customHeight="false" outlineLevel="0" collapsed="false">
      <c r="A89" s="9" t="n">
        <v>3466</v>
      </c>
      <c r="B89" s="10" t="s">
        <v>94</v>
      </c>
      <c r="C89" s="11" t="s">
        <v>12</v>
      </c>
      <c r="D89" s="9" t="n">
        <v>0</v>
      </c>
      <c r="E89" s="9" t="n">
        <v>140</v>
      </c>
      <c r="F89" s="9" t="n">
        <v>10</v>
      </c>
      <c r="G89" s="12" t="n">
        <v>130</v>
      </c>
      <c r="H89" s="13" t="n">
        <f aca="false">I89/G89</f>
        <v>25</v>
      </c>
      <c r="I89" s="13" t="n">
        <v>3250</v>
      </c>
    </row>
    <row r="90" customFormat="false" ht="12.8" hidden="false" customHeight="false" outlineLevel="0" collapsed="false">
      <c r="A90" s="9" t="n">
        <v>3490</v>
      </c>
      <c r="B90" s="10" t="s">
        <v>95</v>
      </c>
      <c r="C90" s="11" t="s">
        <v>32</v>
      </c>
      <c r="D90" s="9" t="n">
        <v>43</v>
      </c>
      <c r="E90" s="9" t="n">
        <v>0</v>
      </c>
      <c r="F90" s="9" t="n">
        <v>12</v>
      </c>
      <c r="G90" s="12" t="n">
        <v>31</v>
      </c>
      <c r="H90" s="13" t="n">
        <f aca="false">I90/G90</f>
        <v>6.45</v>
      </c>
      <c r="I90" s="13" t="n">
        <v>199.95</v>
      </c>
    </row>
    <row r="91" customFormat="false" ht="12.8" hidden="false" customHeight="false" outlineLevel="0" collapsed="false">
      <c r="A91" s="9" t="n">
        <v>3492</v>
      </c>
      <c r="B91" s="10" t="s">
        <v>96</v>
      </c>
      <c r="C91" s="11" t="s">
        <v>12</v>
      </c>
      <c r="D91" s="9" t="n">
        <v>2</v>
      </c>
      <c r="E91" s="9" t="n">
        <v>0</v>
      </c>
      <c r="F91" s="9" t="n">
        <v>0</v>
      </c>
      <c r="G91" s="12" t="n">
        <v>2</v>
      </c>
      <c r="H91" s="13" t="n">
        <f aca="false">I91/G91</f>
        <v>80</v>
      </c>
      <c r="I91" s="13" t="n">
        <v>160</v>
      </c>
    </row>
    <row r="92" customFormat="false" ht="12.8" hidden="false" customHeight="false" outlineLevel="0" collapsed="false">
      <c r="A92" s="9" t="n">
        <v>3494</v>
      </c>
      <c r="B92" s="10" t="s">
        <v>97</v>
      </c>
      <c r="C92" s="11" t="s">
        <v>12</v>
      </c>
      <c r="D92" s="9" t="n">
        <v>4</v>
      </c>
      <c r="E92" s="9" t="n">
        <v>30</v>
      </c>
      <c r="F92" s="9" t="n">
        <v>8</v>
      </c>
      <c r="G92" s="12" t="n">
        <v>26</v>
      </c>
      <c r="H92" s="13" t="n">
        <f aca="false">I92/G92</f>
        <v>4.16</v>
      </c>
      <c r="I92" s="13" t="n">
        <v>108.16</v>
      </c>
    </row>
    <row r="93" customFormat="false" ht="12.8" hidden="false" customHeight="false" outlineLevel="0" collapsed="false">
      <c r="A93" s="9" t="n">
        <v>4154</v>
      </c>
      <c r="B93" s="10" t="s">
        <v>98</v>
      </c>
      <c r="C93" s="11" t="s">
        <v>12</v>
      </c>
      <c r="D93" s="9" t="n">
        <v>10</v>
      </c>
      <c r="E93" s="9" t="n">
        <v>0</v>
      </c>
      <c r="F93" s="9" t="n">
        <v>0</v>
      </c>
      <c r="G93" s="12" t="n">
        <v>10</v>
      </c>
      <c r="H93" s="13" t="n">
        <f aca="false">I93/G93</f>
        <v>9.9</v>
      </c>
      <c r="I93" s="13" t="n">
        <v>99</v>
      </c>
    </row>
    <row r="94" customFormat="false" ht="12.8" hidden="false" customHeight="false" outlineLevel="0" collapsed="false">
      <c r="A94" s="9" t="n">
        <v>4306</v>
      </c>
      <c r="B94" s="10" t="s">
        <v>99</v>
      </c>
      <c r="C94" s="11" t="s">
        <v>32</v>
      </c>
      <c r="D94" s="9" t="n">
        <v>0</v>
      </c>
      <c r="E94" s="15" t="n">
        <v>2403</v>
      </c>
      <c r="F94" s="9" t="n">
        <v>3</v>
      </c>
      <c r="G94" s="16" t="n">
        <v>2400</v>
      </c>
      <c r="H94" s="13" t="n">
        <f aca="false">I94/G94</f>
        <v>2.82</v>
      </c>
      <c r="I94" s="13" t="n">
        <v>6768</v>
      </c>
    </row>
    <row r="95" customFormat="false" ht="12.8" hidden="false" customHeight="false" outlineLevel="0" collapsed="false">
      <c r="A95" s="9" t="n">
        <v>4307</v>
      </c>
      <c r="B95" s="10" t="s">
        <v>100</v>
      </c>
      <c r="C95" s="11" t="s">
        <v>12</v>
      </c>
      <c r="D95" s="9" t="n">
        <v>0</v>
      </c>
      <c r="E95" s="9" t="n">
        <v>12</v>
      </c>
      <c r="F95" s="9" t="n">
        <v>1</v>
      </c>
      <c r="G95" s="12" t="n">
        <v>11</v>
      </c>
      <c r="H95" s="13" t="n">
        <f aca="false">I95/G95</f>
        <v>28.78</v>
      </c>
      <c r="I95" s="13" t="n">
        <v>316.58</v>
      </c>
    </row>
    <row r="96" customFormat="false" ht="12.8" hidden="false" customHeight="false" outlineLevel="0" collapsed="false">
      <c r="A96" s="9" t="n">
        <v>4318</v>
      </c>
      <c r="B96" s="10" t="s">
        <v>101</v>
      </c>
      <c r="C96" s="11" t="s">
        <v>12</v>
      </c>
      <c r="D96" s="9" t="n">
        <v>0</v>
      </c>
      <c r="E96" s="9" t="n">
        <v>500</v>
      </c>
      <c r="F96" s="9" t="n">
        <v>0</v>
      </c>
      <c r="G96" s="12" t="n">
        <v>500</v>
      </c>
      <c r="H96" s="13" t="n">
        <f aca="false">I96/G96</f>
        <v>0.48</v>
      </c>
      <c r="I96" s="13" t="n">
        <v>240</v>
      </c>
    </row>
    <row r="97" customFormat="false" ht="12.8" hidden="false" customHeight="false" outlineLevel="0" collapsed="false">
      <c r="A97" s="9" t="n">
        <v>4320</v>
      </c>
      <c r="B97" s="10" t="s">
        <v>102</v>
      </c>
      <c r="C97" s="11" t="s">
        <v>12</v>
      </c>
      <c r="D97" s="9" t="n">
        <v>0</v>
      </c>
      <c r="E97" s="9" t="n">
        <v>30</v>
      </c>
      <c r="F97" s="9" t="n">
        <v>1</v>
      </c>
      <c r="G97" s="12" t="n">
        <v>29</v>
      </c>
      <c r="H97" s="13" t="n">
        <f aca="false">I97/G97</f>
        <v>2.87</v>
      </c>
      <c r="I97" s="13" t="n">
        <v>83.23</v>
      </c>
    </row>
    <row r="98" customFormat="false" ht="12.8" hidden="false" customHeight="true" outlineLevel="0" collapsed="false">
      <c r="A98" s="17" t="s">
        <v>103</v>
      </c>
      <c r="B98" s="17"/>
      <c r="C98" s="17"/>
      <c r="D98" s="18" t="n">
        <v>6781</v>
      </c>
      <c r="E98" s="18" t="n">
        <v>9731</v>
      </c>
      <c r="F98" s="18" t="n">
        <v>6535</v>
      </c>
      <c r="G98" s="18" t="n">
        <v>9977</v>
      </c>
      <c r="H98" s="19" t="n">
        <f aca="false">SUM(H13:H96)</f>
        <v>1112.47258580271</v>
      </c>
      <c r="I98" s="19" t="n">
        <f aca="false">SUM(I13:I97)</f>
        <v>44473.16</v>
      </c>
    </row>
  </sheetData>
  <mergeCells count="8">
    <mergeCell ref="A9:I9"/>
    <mergeCell ref="A11:A12"/>
    <mergeCell ref="B11:B12"/>
    <mergeCell ref="C11:C12"/>
    <mergeCell ref="D11:G11"/>
    <mergeCell ref="H11:H12"/>
    <mergeCell ref="I11:I12"/>
    <mergeCell ref="A98:C9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LibreOffice/24.2.3.2$Windows_X86_64 LibreOffice_project/433d9c2ded56988e8a90e6b2e771ee4e6a5ab2ba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2024-11-26T18:34:13Z</dcterms:created>
  <dc:creator/>
  <dc:description/>
  <dc:language>pt-BR</dc:language>
  <cp:lastModifiedBy/>
  <cp:lastPrinted>2024-11-27T10:49:09Z</cp:lastPrinted>
  <dcterms:modified xsi:type="dcterms:W3CDTF">2024-11-27T10:49:14Z</dcterms:modified>
  <cp:revision>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